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Vergleich GFB - Pauschalierung 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<sst xmlns="http://schemas.openxmlformats.org/spreadsheetml/2006/main" count="56" uniqueCount="38">
  <si>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Pauschalierung 2014 mit Grundfreibetrag</t>
  </si>
  <si>
    <t>Nettohonorar</t>
  </si>
  <si>
    <t>–  6% BAP</t>
  </si>
  <si>
    <t>–  UV</t>
  </si>
  <si>
    <t>Beitragsgrundlage für GSVG</t>
  </si>
  <si>
    <t>–  KV/PV/BMVK genau</t>
  </si>
  <si>
    <t>–  Sonstige Ausgaben</t>
  </si>
  <si>
    <t>= Gewinn vor GFB</t>
  </si>
  <si>
    <t>–  Grundfreibetrag</t>
  </si>
  <si>
    <t>–  Investitionsbedingter GFB</t>
  </si>
  <si>
    <t>= Gewinn nach GFB</t>
  </si>
  <si>
    <t>2014</t>
  </si>
  <si>
    <t>Höchstbeitragsgrundlage KV, PV und BMSVK</t>
  </si>
  <si>
    <t>Mindestbeitragsgrundlage KV</t>
  </si>
  <si>
    <t>Mindestbeitragsgrundlage PV</t>
  </si>
  <si>
    <t>Unfallversicherung</t>
  </si>
  <si>
    <t>KV-Beitragssatz</t>
  </si>
  <si>
    <t>PV-Beitragssatz</t>
  </si>
  <si>
    <t>BMSVK-Beitragssatz*</t>
  </si>
  <si>
    <t>* Basis: vorläufige KV-Beitragsgrundlage</t>
  </si>
  <si>
    <t>Keine Pauschalierung 2014 mit vollem GFB</t>
  </si>
  <si>
    <t>Gewinn Pauschalierung</t>
  </si>
  <si>
    <t>Gewinn ohne Pauschalierung</t>
  </si>
  <si>
    <t>Differenz</t>
  </si>
  <si>
    <t>UV</t>
  </si>
  <si>
    <t>PV/KV/BMVK</t>
  </si>
  <si>
    <t>Wert lt. Folie 16 - Beispielteil</t>
  </si>
  <si>
    <t>Berechnung mit BAP</t>
  </si>
  <si>
    <t xml:space="preserve">PV/KV/BMVK </t>
  </si>
  <si>
    <t>Berechnung GFB</t>
  </si>
  <si>
    <t>GFB</t>
  </si>
  <si>
    <t>Wert lt. Folie 14 - Beispielteil</t>
  </si>
  <si>
    <t>BAP</t>
  </si>
  <si>
    <t>näherungsweise Berechnung (kopierter Wert der Zelle C83; Annäherung bis die Werte gleich sind)</t>
  </si>
  <si>
    <t>näherungsweise Berechnung (kopierter Wert der Zelle C69; Annäherung bis die Werte gleich sind)</t>
  </si>
  <si>
    <t>näherungsweise Berechnung (kopierter Wert der Zelle C53; Annäherung bis die Werte gleich sind)</t>
  </si>
  <si>
    <t>Variante: GFB vermindert die GSVG-Beitragsgrundlage (näher ungsweise Berechnung)</t>
  </si>
  <si>
    <t>MBG 4. Jahr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</si>
</sst>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00"/>
    <numFmt numFmtId="185" formatCode="#,##0.000"/>
    <numFmt numFmtId="186" formatCode="#,##0.00000"/>
    <numFmt numFmtId="187" formatCode="#,##0.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48">
    <xf numFmtId="0" fontId="0" fillId="0" borderId="0" xfId="0" applyAlignment="1">
      <alignment/>
    </xf>
    <xf numFmtId="0" fontId="21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 quotePrefix="1">
      <alignment/>
    </xf>
    <xf numFmtId="4" fontId="0" fillId="0" borderId="0" xfId="0" applyNumberFormat="1" applyFill="1" applyAlignment="1">
      <alignment/>
    </xf>
    <xf numFmtId="179" fontId="0" fillId="0" borderId="11" xfId="42" applyBorder="1" applyAlignment="1">
      <alignment/>
    </xf>
    <xf numFmtId="49" fontId="21" fillId="19" borderId="12" xfId="42" applyNumberFormat="1" applyFont="1" applyFill="1" applyBorder="1" applyAlignment="1">
      <alignment horizontal="center"/>
    </xf>
    <xf numFmtId="49" fontId="21" fillId="0" borderId="0" xfId="42" applyNumberFormat="1" applyFont="1" applyBorder="1" applyAlignment="1">
      <alignment horizontal="center"/>
    </xf>
    <xf numFmtId="179" fontId="0" fillId="0" borderId="13" xfId="42" applyFont="1" applyBorder="1" applyAlignment="1">
      <alignment/>
    </xf>
    <xf numFmtId="4" fontId="0" fillId="24" borderId="14" xfId="42" applyNumberFormat="1" applyFill="1" applyBorder="1" applyAlignment="1">
      <alignment/>
    </xf>
    <xf numFmtId="4" fontId="0" fillId="0" borderId="0" xfId="42" applyNumberFormat="1" applyAlignment="1">
      <alignment/>
    </xf>
    <xf numFmtId="4" fontId="0" fillId="24" borderId="14" xfId="0" applyNumberFormat="1" applyFill="1" applyBorder="1" applyAlignment="1">
      <alignment/>
    </xf>
    <xf numFmtId="179" fontId="0" fillId="0" borderId="13" xfId="42" applyFont="1" applyFill="1" applyBorder="1" applyAlignment="1">
      <alignment/>
    </xf>
    <xf numFmtId="4" fontId="0" fillId="0" borderId="14" xfId="0" applyNumberFormat="1" applyBorder="1" applyAlignment="1">
      <alignment/>
    </xf>
    <xf numFmtId="184" fontId="0" fillId="0" borderId="14" xfId="0" applyNumberFormat="1" applyBorder="1" applyAlignment="1">
      <alignment/>
    </xf>
    <xf numFmtId="179" fontId="0" fillId="0" borderId="15" xfId="42" applyFon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179" fontId="21" fillId="10" borderId="0" xfId="42" applyFont="1" applyFill="1" applyBorder="1" applyAlignment="1">
      <alignment/>
    </xf>
    <xf numFmtId="4" fontId="0" fillId="10" borderId="0" xfId="0" applyNumberFormat="1" applyFill="1" applyAlignment="1">
      <alignment/>
    </xf>
    <xf numFmtId="4" fontId="21" fillId="24" borderId="17" xfId="0" applyNumberFormat="1" applyFont="1" applyFill="1" applyBorder="1" applyAlignment="1">
      <alignment/>
    </xf>
    <xf numFmtId="4" fontId="21" fillId="24" borderId="18" xfId="0" applyNumberFormat="1" applyFont="1" applyFill="1" applyBorder="1" applyAlignment="1">
      <alignment/>
    </xf>
    <xf numFmtId="4" fontId="21" fillId="24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4" fontId="0" fillId="24" borderId="0" xfId="0" applyNumberFormat="1" applyFill="1" applyAlignment="1">
      <alignment/>
    </xf>
    <xf numFmtId="4" fontId="0" fillId="20" borderId="2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21" fillId="0" borderId="0" xfId="0" applyNumberFormat="1" applyFont="1" applyAlignment="1">
      <alignment/>
    </xf>
    <xf numFmtId="187" fontId="0" fillId="24" borderId="0" xfId="0" applyNumberFormat="1" applyFill="1" applyAlignment="1">
      <alignment/>
    </xf>
    <xf numFmtId="187" fontId="0" fillId="20" borderId="20" xfId="0" applyNumberFormat="1" applyFill="1" applyBorder="1" applyAlignment="1">
      <alignment/>
    </xf>
    <xf numFmtId="0" fontId="21" fillId="24" borderId="18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187" fontId="0" fillId="0" borderId="12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4.140625" style="0" customWidth="1"/>
    <col min="3" max="3" width="13.28125" style="0" customWidth="1"/>
    <col min="4" max="4" width="13.421875" style="0" customWidth="1"/>
    <col min="6" max="6" width="11.421875" style="29" customWidth="1"/>
  </cols>
  <sheetData>
    <row r="2" s="2" customFormat="1" ht="12.75">
      <c r="A2" s="1" t="s">
        <v>0</v>
      </c>
    </row>
    <row r="3" ht="12.75">
      <c r="F3" s="3"/>
    </row>
    <row r="4" spans="1:7" ht="12.75">
      <c r="A4" t="s">
        <v>1</v>
      </c>
      <c r="C4" s="4">
        <v>25000</v>
      </c>
      <c r="D4" s="4">
        <v>50000</v>
      </c>
      <c r="E4" s="4">
        <v>75000</v>
      </c>
      <c r="F4" s="5">
        <v>88500</v>
      </c>
      <c r="G4" s="4">
        <v>100000</v>
      </c>
    </row>
    <row r="5" spans="1:7" ht="12.75">
      <c r="A5" t="s">
        <v>2</v>
      </c>
      <c r="C5" s="4">
        <f>0.06*C4</f>
        <v>1500</v>
      </c>
      <c r="D5" s="4">
        <f>0.06*D4</f>
        <v>3000</v>
      </c>
      <c r="E5" s="4">
        <f>0.06*E4</f>
        <v>4500</v>
      </c>
      <c r="F5" s="5">
        <f>0.06*F4</f>
        <v>5310</v>
      </c>
      <c r="G5" s="4">
        <f>0.06*G4</f>
        <v>6000</v>
      </c>
    </row>
    <row r="6" spans="1:7" ht="12.75">
      <c r="A6" s="6" t="s">
        <v>3</v>
      </c>
      <c r="B6" s="6"/>
      <c r="C6" s="7">
        <f>$B$20</f>
        <v>104.04</v>
      </c>
      <c r="D6" s="7">
        <f>$B$20</f>
        <v>104.04</v>
      </c>
      <c r="E6" s="7">
        <f>$B$20</f>
        <v>104.04</v>
      </c>
      <c r="F6" s="8">
        <f>$B$20</f>
        <v>104.04</v>
      </c>
      <c r="G6" s="7">
        <f>$B$20</f>
        <v>104.04</v>
      </c>
    </row>
    <row r="7" spans="1:7" ht="12.75">
      <c r="A7" t="s">
        <v>4</v>
      </c>
      <c r="C7" s="4">
        <f>C4-C5-C6</f>
        <v>23395.96</v>
      </c>
      <c r="D7" s="4">
        <f>D4-D5-D6</f>
        <v>46895.96</v>
      </c>
      <c r="E7" s="4">
        <f>E4-E5-E6</f>
        <v>70395.96</v>
      </c>
      <c r="F7" s="5">
        <f>F4-F5-F6</f>
        <v>83085.96</v>
      </c>
      <c r="G7" s="4">
        <f>G4-G5-G6</f>
        <v>93895.96</v>
      </c>
    </row>
    <row r="8" spans="1:7" ht="12.75">
      <c r="A8" t="s">
        <v>5</v>
      </c>
      <c r="C8" s="4">
        <f>C7*$C$21</f>
        <v>6476.001727999999</v>
      </c>
      <c r="D8" s="4">
        <f>D7*$C$21</f>
        <v>12980.801727999999</v>
      </c>
      <c r="E8" s="4">
        <f>$B$17*$C$21</f>
        <v>17554.656</v>
      </c>
      <c r="F8" s="5">
        <f>$B$17*$C$21</f>
        <v>17554.656</v>
      </c>
      <c r="G8" s="4">
        <f>$B$17*$C$21</f>
        <v>17554.656</v>
      </c>
    </row>
    <row r="9" spans="1:7" ht="12.75">
      <c r="A9" s="6" t="s">
        <v>6</v>
      </c>
      <c r="B9" s="6"/>
      <c r="C9" s="7">
        <v>0</v>
      </c>
      <c r="D9" s="7">
        <v>0</v>
      </c>
      <c r="E9" s="7">
        <v>0</v>
      </c>
      <c r="F9" s="8">
        <v>0</v>
      </c>
      <c r="G9" s="7">
        <v>0</v>
      </c>
    </row>
    <row r="10" spans="1:7" ht="12.75">
      <c r="A10" s="9" t="s">
        <v>7</v>
      </c>
      <c r="C10" s="4">
        <f>C4-C5-C6-C8</f>
        <v>16919.958272</v>
      </c>
      <c r="D10" s="4">
        <f>D4-D5-D6-D8</f>
        <v>33915.158272</v>
      </c>
      <c r="E10" s="4">
        <f>E4-E5-E6-E8</f>
        <v>52841.304000000004</v>
      </c>
      <c r="F10" s="5">
        <f>F4-F5-F6-F8</f>
        <v>65531.304000000004</v>
      </c>
      <c r="G10" s="4">
        <f>G4-G5-G6-G8</f>
        <v>76341.304</v>
      </c>
    </row>
    <row r="11" spans="1:7" ht="12.75">
      <c r="A11" t="s">
        <v>8</v>
      </c>
      <c r="C11" s="4">
        <f>IF(C10*0.13&gt;3900,3900,C10*0.13)</f>
        <v>2199.59457536</v>
      </c>
      <c r="D11" s="4">
        <f>IF(D10*0.13&gt;3900,3900,D10*0.13)</f>
        <v>3900</v>
      </c>
      <c r="E11" s="4">
        <f>IF(E10*0.13&gt;3900,3900,E10*0.13)</f>
        <v>3900</v>
      </c>
      <c r="F11" s="5">
        <f>IF(F10*0.13&gt;3900,3900,F10*0.13)</f>
        <v>3900</v>
      </c>
      <c r="G11" s="4">
        <f>IF(G10*0.13&gt;3900,3900,G10*0.13)</f>
        <v>3900</v>
      </c>
    </row>
    <row r="12" spans="1:7" ht="12.75">
      <c r="A12" s="6" t="s">
        <v>9</v>
      </c>
      <c r="B12" s="6"/>
      <c r="C12" s="7"/>
      <c r="D12" s="7"/>
      <c r="E12" s="7"/>
      <c r="F12" s="8"/>
      <c r="G12" s="7"/>
    </row>
    <row r="13" spans="1:7" ht="12.75">
      <c r="A13" s="9" t="s">
        <v>10</v>
      </c>
      <c r="C13" s="4">
        <f>C10-C11</f>
        <v>14720.36369664</v>
      </c>
      <c r="D13" s="4">
        <f>D10-D11</f>
        <v>30015.158272</v>
      </c>
      <c r="E13" s="4">
        <f>E10-E11</f>
        <v>48941.304000000004</v>
      </c>
      <c r="F13" s="5">
        <f>F10-F11</f>
        <v>61631.304000000004</v>
      </c>
      <c r="G13" s="4">
        <f>G10-G11</f>
        <v>72441.304</v>
      </c>
    </row>
    <row r="14" spans="3:9" ht="12.75">
      <c r="C14" s="4"/>
      <c r="D14" s="4"/>
      <c r="E14" s="4"/>
      <c r="F14" s="10"/>
      <c r="G14" s="4"/>
      <c r="H14" s="4"/>
      <c r="I14" s="4"/>
    </row>
    <row r="15" spans="3:9" ht="12.75">
      <c r="C15" s="4"/>
      <c r="D15" s="4"/>
      <c r="E15" s="4"/>
      <c r="F15" s="10"/>
      <c r="G15" s="4"/>
      <c r="H15" s="4"/>
      <c r="I15" s="4"/>
    </row>
    <row r="16" spans="1:9" ht="12.75">
      <c r="A16" s="11"/>
      <c r="B16" s="12" t="s">
        <v>11</v>
      </c>
      <c r="C16" s="13"/>
      <c r="D16" s="4"/>
      <c r="E16" s="4"/>
      <c r="F16" s="10"/>
      <c r="G16" s="4"/>
      <c r="H16" s="4"/>
      <c r="I16" s="4"/>
    </row>
    <row r="17" spans="1:9" ht="12.75">
      <c r="A17" s="14" t="s">
        <v>12</v>
      </c>
      <c r="B17" s="15">
        <f>5285*12</f>
        <v>63420</v>
      </c>
      <c r="C17" s="16"/>
      <c r="D17" s="4"/>
      <c r="E17" s="4"/>
      <c r="F17" s="10"/>
      <c r="G17" s="4"/>
      <c r="H17" s="4"/>
      <c r="I17" s="4"/>
    </row>
    <row r="18" spans="1:9" ht="12.75">
      <c r="A18" s="14" t="s">
        <v>13</v>
      </c>
      <c r="B18" s="15">
        <v>8459.88</v>
      </c>
      <c r="C18" s="44" t="s">
        <v>37</v>
      </c>
      <c r="D18" s="4"/>
      <c r="E18" s="4"/>
      <c r="F18" s="10"/>
      <c r="G18" s="4"/>
      <c r="H18" s="4"/>
      <c r="I18" s="4"/>
    </row>
    <row r="19" spans="1:9" ht="12.75">
      <c r="A19" s="14" t="s">
        <v>14</v>
      </c>
      <c r="B19" s="17">
        <v>8255.76</v>
      </c>
      <c r="C19" s="4" t="s">
        <v>37</v>
      </c>
      <c r="D19" s="4"/>
      <c r="E19" s="4"/>
      <c r="F19" s="10"/>
      <c r="G19" s="4"/>
      <c r="H19" s="4"/>
      <c r="I19" s="4"/>
    </row>
    <row r="20" spans="1:9" ht="12.75">
      <c r="A20" s="18" t="s">
        <v>15</v>
      </c>
      <c r="B20" s="19">
        <v>104.04</v>
      </c>
      <c r="C20" s="4"/>
      <c r="D20" s="4"/>
      <c r="E20" s="4"/>
      <c r="F20" s="10"/>
      <c r="G20" s="4"/>
      <c r="H20" s="4"/>
      <c r="I20" s="4"/>
    </row>
    <row r="21" spans="1:9" ht="12.75">
      <c r="A21" s="18" t="s">
        <v>16</v>
      </c>
      <c r="B21" s="20">
        <v>0.0765</v>
      </c>
      <c r="C21" s="45">
        <f>B21+B22+B23</f>
        <v>0.2768</v>
      </c>
      <c r="D21" s="4"/>
      <c r="E21" s="4"/>
      <c r="F21" s="10"/>
      <c r="G21" s="4"/>
      <c r="H21" s="4"/>
      <c r="I21" s="4"/>
    </row>
    <row r="22" spans="1:9" ht="12.75">
      <c r="A22" s="18" t="s">
        <v>17</v>
      </c>
      <c r="B22" s="20">
        <v>0.185</v>
      </c>
      <c r="C22" s="46"/>
      <c r="D22" s="4"/>
      <c r="E22" s="4"/>
      <c r="F22" s="10"/>
      <c r="G22" s="4"/>
      <c r="H22" s="4"/>
      <c r="I22" s="4"/>
    </row>
    <row r="23" spans="1:9" ht="12.75">
      <c r="A23" s="18" t="s">
        <v>18</v>
      </c>
      <c r="B23" s="20">
        <v>0.0153</v>
      </c>
      <c r="C23" s="47"/>
      <c r="D23" s="4"/>
      <c r="E23" s="4"/>
      <c r="F23" s="10"/>
      <c r="G23" s="4"/>
      <c r="H23" s="4"/>
      <c r="I23" s="4"/>
    </row>
    <row r="24" spans="1:9" ht="12.75">
      <c r="A24" s="21" t="s">
        <v>19</v>
      </c>
      <c r="B24" s="22"/>
      <c r="C24" s="23"/>
      <c r="D24" s="4"/>
      <c r="E24" s="4"/>
      <c r="F24" s="10"/>
      <c r="G24" s="4"/>
      <c r="H24" s="4"/>
      <c r="I24" s="4"/>
    </row>
    <row r="25" spans="3:9" ht="12.75">
      <c r="C25" s="4"/>
      <c r="D25" s="4"/>
      <c r="E25" s="4"/>
      <c r="F25" s="10"/>
      <c r="G25" s="4"/>
      <c r="H25" s="4"/>
      <c r="I25" s="4"/>
    </row>
    <row r="26" spans="3:9" ht="12.75">
      <c r="C26" s="4"/>
      <c r="D26" s="4"/>
      <c r="E26" s="4"/>
      <c r="F26" s="10"/>
      <c r="G26" s="4"/>
      <c r="H26" s="4"/>
      <c r="I26" s="4"/>
    </row>
    <row r="27" spans="1:9" s="2" customFormat="1" ht="12.75">
      <c r="A27" s="24" t="s">
        <v>20</v>
      </c>
      <c r="C27" s="25"/>
      <c r="D27" s="25"/>
      <c r="E27" s="25"/>
      <c r="F27" s="25"/>
      <c r="G27" s="25"/>
      <c r="H27" s="25"/>
      <c r="I27" s="25"/>
    </row>
    <row r="28" spans="3:9" ht="12.75">
      <c r="C28" s="4"/>
      <c r="D28" s="4"/>
      <c r="E28" s="4"/>
      <c r="F28" s="10"/>
      <c r="G28" s="4"/>
      <c r="H28" s="4"/>
      <c r="I28" s="4"/>
    </row>
    <row r="29" spans="1:7" ht="12.75">
      <c r="A29" t="s">
        <v>1</v>
      </c>
      <c r="C29" s="4">
        <f>C4</f>
        <v>25000</v>
      </c>
      <c r="D29" s="4">
        <f>D4</f>
        <v>50000</v>
      </c>
      <c r="E29" s="4">
        <f>E4</f>
        <v>75000</v>
      </c>
      <c r="F29" s="5">
        <v>88500</v>
      </c>
      <c r="G29" s="4">
        <f>G4</f>
        <v>100000</v>
      </c>
    </row>
    <row r="30" spans="1:7" ht="12.75">
      <c r="A30" s="6" t="s">
        <v>3</v>
      </c>
      <c r="B30" s="6"/>
      <c r="C30" s="7">
        <f>$B$20</f>
        <v>104.04</v>
      </c>
      <c r="D30" s="7">
        <f>$B$20</f>
        <v>104.04</v>
      </c>
      <c r="E30" s="7">
        <f>$B$20</f>
        <v>104.04</v>
      </c>
      <c r="F30" s="8">
        <f>$B$20</f>
        <v>104.04</v>
      </c>
      <c r="G30" s="7">
        <f>$B$20</f>
        <v>104.04</v>
      </c>
    </row>
    <row r="31" spans="1:7" ht="12.75">
      <c r="A31" t="s">
        <v>4</v>
      </c>
      <c r="C31" s="4">
        <f>C29-C30</f>
        <v>24895.96</v>
      </c>
      <c r="D31" s="4">
        <f>D29-D30</f>
        <v>49895.96</v>
      </c>
      <c r="E31" s="4">
        <f>E29-E30</f>
        <v>74895.96</v>
      </c>
      <c r="F31" s="5">
        <f>F29-F30</f>
        <v>88395.96</v>
      </c>
      <c r="G31" s="4">
        <f>G29-G30</f>
        <v>99895.96</v>
      </c>
    </row>
    <row r="32" spans="1:9" ht="12.75">
      <c r="A32" t="s">
        <v>5</v>
      </c>
      <c r="C32" s="4">
        <f>C31*$C$21</f>
        <v>6891.201727999999</v>
      </c>
      <c r="D32" s="4">
        <f>D31*$C$21</f>
        <v>13811.201728</v>
      </c>
      <c r="E32" s="4">
        <f>$B$17*$C$21</f>
        <v>17554.656</v>
      </c>
      <c r="F32" s="5">
        <f>$B$17*$C$21</f>
        <v>17554.656</v>
      </c>
      <c r="G32" s="4">
        <f>$B$17*$C$21</f>
        <v>17554.656</v>
      </c>
      <c r="I32" s="4"/>
    </row>
    <row r="33" spans="1:7" s="43" customFormat="1" ht="12.75">
      <c r="A33" s="40" t="s">
        <v>6</v>
      </c>
      <c r="B33" s="40"/>
      <c r="C33" s="41">
        <v>0</v>
      </c>
      <c r="D33" s="41">
        <v>0</v>
      </c>
      <c r="E33" s="41">
        <v>0</v>
      </c>
      <c r="F33" s="42">
        <v>0</v>
      </c>
      <c r="G33" s="41">
        <v>0</v>
      </c>
    </row>
    <row r="34" spans="1:7" ht="12.75">
      <c r="A34" s="9" t="s">
        <v>7</v>
      </c>
      <c r="C34" s="4">
        <f>C29-C30-C32</f>
        <v>18004.758272</v>
      </c>
      <c r="D34" s="4">
        <f>D29-D30-D32</f>
        <v>36084.758272</v>
      </c>
      <c r="E34" s="4">
        <f>E29-E30-E32</f>
        <v>57341.304000000004</v>
      </c>
      <c r="F34" s="5">
        <f>F29-F30-F32</f>
        <v>70841.304</v>
      </c>
      <c r="G34" s="4">
        <f>G29-G30-G32</f>
        <v>82341.304</v>
      </c>
    </row>
    <row r="35" spans="1:7" ht="12.75">
      <c r="A35" t="s">
        <v>8</v>
      </c>
      <c r="C35" s="4">
        <f>IF(C34*0.13&gt;3900,3900,C34*0.13)</f>
        <v>2340.61857536</v>
      </c>
      <c r="D35" s="4">
        <v>3900</v>
      </c>
      <c r="E35" s="4">
        <v>3900</v>
      </c>
      <c r="F35" s="5">
        <v>3900</v>
      </c>
      <c r="G35" s="4">
        <v>3900</v>
      </c>
    </row>
    <row r="36" spans="1:7" ht="12.75">
      <c r="A36" s="6" t="s">
        <v>9</v>
      </c>
      <c r="B36" s="6"/>
      <c r="C36" s="7">
        <v>0</v>
      </c>
      <c r="D36" s="7">
        <f>(D34-30000)*0.13</f>
        <v>791.0185753599999</v>
      </c>
      <c r="E36" s="7">
        <f>(E34-30000)*0.13</f>
        <v>3554.3695200000006</v>
      </c>
      <c r="F36" s="8">
        <f>(F34-30000)*0.13</f>
        <v>5309.369520000001</v>
      </c>
      <c r="G36" s="7">
        <f>(G34-30000)*0.13</f>
        <v>6804.369520000001</v>
      </c>
    </row>
    <row r="37" spans="1:7" ht="12.75">
      <c r="A37" s="9" t="s">
        <v>10</v>
      </c>
      <c r="C37" s="4">
        <f>C34-C35-C36</f>
        <v>15664.139696639999</v>
      </c>
      <c r="D37" s="4">
        <f>D34-D35-D36</f>
        <v>31393.739696639997</v>
      </c>
      <c r="E37" s="4">
        <f>E34-E35-E36</f>
        <v>49886.93448</v>
      </c>
      <c r="F37" s="5">
        <f>F34-F35-F36</f>
        <v>61631.93448</v>
      </c>
      <c r="G37" s="4">
        <f>G34-G35-G36</f>
        <v>71636.93448</v>
      </c>
    </row>
    <row r="38" ht="12.75">
      <c r="F38" s="3"/>
    </row>
    <row r="39" ht="12.75">
      <c r="F39" s="3"/>
    </row>
    <row r="40" spans="1:7" ht="12.75">
      <c r="A40" s="38" t="s">
        <v>21</v>
      </c>
      <c r="B40" s="39"/>
      <c r="C40" s="26">
        <f>C13</f>
        <v>14720.36369664</v>
      </c>
      <c r="D40" s="26">
        <f>D13</f>
        <v>30015.158272</v>
      </c>
      <c r="E40" s="27">
        <f>E13</f>
        <v>48941.304000000004</v>
      </c>
      <c r="F40" s="26">
        <f>F13</f>
        <v>61631.304000000004</v>
      </c>
      <c r="G40" s="28">
        <f>G13</f>
        <v>72441.304</v>
      </c>
    </row>
    <row r="41" spans="1:7" ht="12.75">
      <c r="A41" s="38" t="s">
        <v>22</v>
      </c>
      <c r="B41" s="39"/>
      <c r="C41" s="26">
        <f>C37</f>
        <v>15664.139696639999</v>
      </c>
      <c r="D41" s="26">
        <f>D37</f>
        <v>31393.739696639997</v>
      </c>
      <c r="E41" s="27">
        <f>E37</f>
        <v>49886.93448</v>
      </c>
      <c r="F41" s="26">
        <f>F37</f>
        <v>61631.93448</v>
      </c>
      <c r="G41" s="28">
        <f>G37</f>
        <v>71636.93448</v>
      </c>
    </row>
    <row r="42" ht="12.75">
      <c r="F42" s="3"/>
    </row>
    <row r="43" spans="1:7" ht="12.75">
      <c r="A43" t="s">
        <v>23</v>
      </c>
      <c r="C43" s="4">
        <f>C40-C41</f>
        <v>-943.775999999998</v>
      </c>
      <c r="D43" s="10">
        <f>D40-D41</f>
        <v>-1378.5814246399968</v>
      </c>
      <c r="E43" s="4">
        <f>E40-E41</f>
        <v>-945.6304799999998</v>
      </c>
      <c r="F43" s="5">
        <f>F40-F41</f>
        <v>-0.6304799999998068</v>
      </c>
      <c r="G43" s="4">
        <f>G40-G41</f>
        <v>804.3695200000075</v>
      </c>
    </row>
    <row r="44" ht="12.75">
      <c r="D44" s="29"/>
    </row>
    <row r="46" ht="12.75">
      <c r="A46" s="30" t="s">
        <v>36</v>
      </c>
    </row>
    <row r="48" ht="12.75">
      <c r="C48" s="31">
        <v>25000</v>
      </c>
    </row>
    <row r="49" spans="1:3" ht="12.75">
      <c r="A49" t="s">
        <v>24</v>
      </c>
      <c r="C49" s="4">
        <v>104.04</v>
      </c>
    </row>
    <row r="50" ht="12.75">
      <c r="C50" s="7">
        <f>C48-C49-D53</f>
        <v>22467.972731369417</v>
      </c>
    </row>
    <row r="51" spans="1:3" ht="12.75">
      <c r="A51" t="s">
        <v>25</v>
      </c>
      <c r="C51" s="4">
        <f>C50*$C$21</f>
        <v>6219.134852043055</v>
      </c>
    </row>
    <row r="52" spans="3:4" ht="13.5" thickBot="1">
      <c r="C52" s="7">
        <f>C48-C49-C51</f>
        <v>18676.825147956944</v>
      </c>
      <c r="D52" t="s">
        <v>35</v>
      </c>
    </row>
    <row r="53" spans="3:4" ht="13.5" thickBot="1">
      <c r="C53" s="32">
        <f>C52*0.13</f>
        <v>2427.987269234403</v>
      </c>
      <c r="D53" s="33">
        <v>2427.9872686305835</v>
      </c>
    </row>
    <row r="55" ht="12.75">
      <c r="A55" t="s">
        <v>26</v>
      </c>
    </row>
    <row r="56" ht="12.75">
      <c r="C56" s="34">
        <f>C48-C49-C51</f>
        <v>18676.825147956944</v>
      </c>
    </row>
    <row r="57" ht="12.75">
      <c r="C57" s="7">
        <f>C56*0.13</f>
        <v>2427.987269234403</v>
      </c>
    </row>
    <row r="58" ht="12.75">
      <c r="C58" s="35">
        <f>C56-C57</f>
        <v>16248.837878722541</v>
      </c>
    </row>
    <row r="60" ht="12.75">
      <c r="A60" s="2" t="s">
        <v>27</v>
      </c>
    </row>
    <row r="61" ht="12.75">
      <c r="C61" s="4"/>
    </row>
    <row r="62" ht="12.75">
      <c r="C62" s="31">
        <v>25000</v>
      </c>
    </row>
    <row r="63" spans="1:3" ht="12.75">
      <c r="A63" t="s">
        <v>24</v>
      </c>
      <c r="C63" s="4">
        <v>104.04</v>
      </c>
    </row>
    <row r="64" ht="12.75">
      <c r="C64" s="4">
        <v>1500</v>
      </c>
    </row>
    <row r="65" ht="12.75">
      <c r="C65" s="7">
        <f>C62-C63-C64-D69</f>
        <v>21114.260764111055</v>
      </c>
    </row>
    <row r="66" spans="1:3" ht="12.75">
      <c r="A66" t="s">
        <v>25</v>
      </c>
      <c r="C66" s="4">
        <f>C65*$C$21</f>
        <v>5844.42737950594</v>
      </c>
    </row>
    <row r="67" ht="12.75">
      <c r="C67" s="4"/>
    </row>
    <row r="68" spans="3:4" ht="13.5" thickBot="1">
      <c r="C68" s="4">
        <f>C62-C63-C66-C64</f>
        <v>17551.532620494057</v>
      </c>
      <c r="D68" t="s">
        <v>34</v>
      </c>
    </row>
    <row r="69" spans="3:4" ht="13.5" thickBot="1">
      <c r="C69" s="32">
        <f>C68*0.13</f>
        <v>2281.6992406642275</v>
      </c>
      <c r="D69" s="33">
        <v>2281.699235888943</v>
      </c>
    </row>
    <row r="71" ht="12.75">
      <c r="A71" t="s">
        <v>26</v>
      </c>
    </row>
    <row r="72" ht="12.75">
      <c r="C72" s="4">
        <f>C62-C63-C66-C64</f>
        <v>17551.532620494057</v>
      </c>
    </row>
    <row r="73" ht="12.75">
      <c r="C73" s="7">
        <f>C72*0.13</f>
        <v>2281.6992406642275</v>
      </c>
    </row>
    <row r="74" ht="12.75">
      <c r="C74" s="35">
        <f>C72-C73</f>
        <v>15269.83337982983</v>
      </c>
    </row>
    <row r="76" ht="12.75">
      <c r="C76" s="4"/>
    </row>
    <row r="77" ht="12.75">
      <c r="C77" s="31">
        <v>50000</v>
      </c>
    </row>
    <row r="78" spans="1:3" ht="12.75">
      <c r="A78" t="s">
        <v>24</v>
      </c>
      <c r="C78" s="4">
        <v>104.04</v>
      </c>
    </row>
    <row r="79" ht="12.75">
      <c r="C79" s="7">
        <f>C77-C78-3900-D83</f>
        <v>45029.83892388543</v>
      </c>
    </row>
    <row r="80" spans="1:3" ht="12.75">
      <c r="A80" t="s">
        <v>28</v>
      </c>
      <c r="C80" s="4">
        <f>C79*$C$21</f>
        <v>12464.259414131486</v>
      </c>
    </row>
    <row r="81" ht="12.75">
      <c r="C81" s="4"/>
    </row>
    <row r="82" spans="1:4" ht="13.5" thickBot="1">
      <c r="A82" t="s">
        <v>29</v>
      </c>
      <c r="C82" s="4">
        <f>C77-C78-C80-30000</f>
        <v>7431.700585868515</v>
      </c>
      <c r="D82" t="s">
        <v>33</v>
      </c>
    </row>
    <row r="83" spans="1:4" ht="13.5" thickBot="1">
      <c r="A83" t="s">
        <v>30</v>
      </c>
      <c r="C83" s="36">
        <f>C82*0.13</f>
        <v>966.121076162907</v>
      </c>
      <c r="D83" s="37">
        <v>966.121076114568</v>
      </c>
    </row>
    <row r="85" spans="1:4" ht="12.75">
      <c r="A85" t="s">
        <v>31</v>
      </c>
      <c r="C85" s="35">
        <f>C77-C78-3900-C80-C83</f>
        <v>32565.579509705607</v>
      </c>
      <c r="D85" s="4"/>
    </row>
    <row r="86" ht="12.75">
      <c r="C86" s="4"/>
    </row>
    <row r="87" ht="12.75">
      <c r="C87" s="31">
        <v>50000</v>
      </c>
    </row>
    <row r="88" spans="1:3" ht="12.75">
      <c r="A88" t="s">
        <v>24</v>
      </c>
      <c r="C88" s="4">
        <v>104.04</v>
      </c>
    </row>
    <row r="89" spans="1:3" ht="12.75">
      <c r="A89" t="s">
        <v>32</v>
      </c>
      <c r="C89" s="4">
        <f>C87*0.06</f>
        <v>3000</v>
      </c>
    </row>
    <row r="90" ht="12.75">
      <c r="C90" s="7">
        <f>C87-C88-C89-3900</f>
        <v>42995.96</v>
      </c>
    </row>
    <row r="91" spans="1:4" ht="12.75">
      <c r="A91" t="s">
        <v>28</v>
      </c>
      <c r="C91" s="4">
        <f>C90*$C$21</f>
        <v>11901.281728</v>
      </c>
      <c r="D91" s="4">
        <f>C91+C88</f>
        <v>12005.321728</v>
      </c>
    </row>
    <row r="92" ht="12.75">
      <c r="C92" s="4"/>
    </row>
    <row r="93" spans="1:3" ht="12.75">
      <c r="A93" t="s">
        <v>30</v>
      </c>
      <c r="C93" s="32">
        <v>3900</v>
      </c>
    </row>
    <row r="95" ht="12.75">
      <c r="C95" s="4"/>
    </row>
    <row r="96" spans="1:3" ht="12.75">
      <c r="A96" t="s">
        <v>31</v>
      </c>
      <c r="C96" s="35">
        <f>C87-C88-C89-C93-C91</f>
        <v>31094.678271999997</v>
      </c>
    </row>
    <row r="97" ht="12.75">
      <c r="C97" s="4"/>
    </row>
  </sheetData>
  <sheetProtection/>
  <mergeCells count="1">
    <mergeCell ref="C21:C2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Hübner &amp; Hübner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Fuchs</dc:creator>
  <cp:keywords/>
  <dc:description/>
  <cp:lastModifiedBy>Hubert Fuchs</cp:lastModifiedBy>
  <dcterms:created xsi:type="dcterms:W3CDTF">2014-04-13T21:03:30Z</dcterms:created>
  <dcterms:modified xsi:type="dcterms:W3CDTF">2014-04-13T23:26:05Z</dcterms:modified>
  <cp:category/>
  <cp:version/>
  <cp:contentType/>
  <cp:contentStatus/>
</cp:coreProperties>
</file>